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00F814A-300E-4627-85A5-91CB76E8D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-илова 2кв" sheetId="4" r:id="rId1"/>
  </sheets>
  <definedNames>
    <definedName name="_Hlk109510007" localSheetId="0">'5-илова 2кв'!$B$24</definedName>
    <definedName name="_xlnm._FilterDatabase" localSheetId="0" hidden="1">'5-илова 2кв'!$C$2:$F$25</definedName>
    <definedName name="_xlnm.Print_Area" localSheetId="0">'5-илова 2кв'!$A$1:$M$25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4" l="1"/>
  <c r="M23" i="4"/>
  <c r="L23" i="4"/>
  <c r="K23" i="4"/>
  <c r="J23" i="4"/>
  <c r="I23" i="4"/>
  <c r="H23" i="4"/>
  <c r="H25" i="4" s="1"/>
  <c r="G22" i="4"/>
  <c r="J22" i="4"/>
  <c r="I22" i="4"/>
  <c r="I19" i="4"/>
  <c r="J20" i="4"/>
  <c r="G19" i="4"/>
  <c r="G20" i="4"/>
  <c r="J19" i="4"/>
  <c r="I21" i="4"/>
  <c r="G21" i="4" s="1"/>
  <c r="I18" i="4"/>
  <c r="G18" i="4" s="1"/>
  <c r="J17" i="4"/>
  <c r="G15" i="4"/>
  <c r="M25" i="4"/>
  <c r="L25" i="4"/>
  <c r="K25" i="4"/>
  <c r="G17" i="4"/>
  <c r="G16" i="4"/>
  <c r="G14" i="4"/>
  <c r="G13" i="4"/>
  <c r="G12" i="4"/>
  <c r="G11" i="4"/>
  <c r="J25" i="4" l="1"/>
  <c r="G25" i="4"/>
  <c r="I25" i="4"/>
</calcChain>
</file>

<file path=xl/sharedStrings.xml><?xml version="1.0" encoding="utf-8"?>
<sst xmlns="http://schemas.openxmlformats.org/spreadsheetml/2006/main" count="95" uniqueCount="55">
  <si>
    <t>Мансабдор шахсларнинг хизмат сафарлари харажатлари тўғрисида</t>
  </si>
  <si>
    <t>МАЪЛУМОТЛАР</t>
  </si>
  <si>
    <t>Т/р</t>
  </si>
  <si>
    <t>Хизмат сафарининг қисқача мақсади</t>
  </si>
  <si>
    <t>Хизмат сафари амалга оширилган ҳудуд</t>
  </si>
  <si>
    <t>Хизмат сафарининг давомийлик муддати (суткада)</t>
  </si>
  <si>
    <t>Хизмат сафарини амалга оширган ходимнинг фамилияси ва исми</t>
  </si>
  <si>
    <t>Молиялаштириш манбаси</t>
  </si>
  <si>
    <t>Жами харажат</t>
  </si>
  <si>
    <t>Шундан харажат турлари (минг сўмда)</t>
  </si>
  <si>
    <t>бошқа ҳаражатлари</t>
  </si>
  <si>
    <t>Жамиятнинг  маблағи хисобидан</t>
  </si>
  <si>
    <t>Маълумотлар эълон қилинаётган давр бўйича жами:</t>
  </si>
  <si>
    <t>жами</t>
  </si>
  <si>
    <t>Суткалик харажатлар</t>
  </si>
  <si>
    <t>Яшаш учун                              (турар жой ижараси буйича) харажатлар</t>
  </si>
  <si>
    <t>Транспорт ҳаражатлари</t>
  </si>
  <si>
    <t>Вакиллик ҳаражатлар</t>
  </si>
  <si>
    <t>Кузда тутилмаган харажатлар</t>
  </si>
  <si>
    <t>Алламов Э.</t>
  </si>
  <si>
    <t>Насирдинов А.Ш.</t>
  </si>
  <si>
    <t>5-ИЛОВА</t>
  </si>
  <si>
    <t>04.01-05.01</t>
  </si>
  <si>
    <t>10.01-11.01</t>
  </si>
  <si>
    <t>20.01-21.01</t>
  </si>
  <si>
    <t>машина</t>
  </si>
  <si>
    <t>билеты</t>
  </si>
  <si>
    <t>22.01-25.01</t>
  </si>
  <si>
    <t>31.01-01.02</t>
  </si>
  <si>
    <t>минг.сум</t>
  </si>
  <si>
    <t>Уз. Р-си Президент Администрациясининг топшириги ижросини таъминлаш, шунингдек ,жойларда фукаролар мурожаатлари ва аризаларини конуний чиқиш,ўрганиш ишларини олиб бориш хамда мавжут муаммоларни хал килишда амалий ёрдам бериш максадида</t>
  </si>
  <si>
    <t>Уз. Р-си Президенти Администрациясининг топшириклари ижросини таъминлаш, шунингдек ,жойлардаги мавжут муаммоларни хал килишда амалий ёрдам бериш максадида</t>
  </si>
  <si>
    <t>ККР</t>
  </si>
  <si>
    <t>15.04-23.04</t>
  </si>
  <si>
    <t>Андижон ,Наманган ва Фаргона</t>
  </si>
  <si>
    <t>27.04-29.04</t>
  </si>
  <si>
    <t>11.06-12.06</t>
  </si>
  <si>
    <t>Жиззах ва Самарканд</t>
  </si>
  <si>
    <t>25.06-27.06</t>
  </si>
  <si>
    <t>23.06-24.06</t>
  </si>
  <si>
    <t>Наманган</t>
  </si>
  <si>
    <t>Навоий</t>
  </si>
  <si>
    <t xml:space="preserve">Навоий вилоят Прокуратурасининг 2026 йил 27 мартдаги №11.1/4-137181/26-сонли хатини ижросини  таъминлаш максадида </t>
  </si>
  <si>
    <t>30.03-31.03</t>
  </si>
  <si>
    <t>08.04-18.04</t>
  </si>
  <si>
    <t>Беруний,Амударё,Чимбой ва Конликол туманларидаги кишлок хужалигига комплекс хизмат курсатувчи техника-сервис марказларига бартараф килиш максадида</t>
  </si>
  <si>
    <t>22.04-02.05</t>
  </si>
  <si>
    <t>Филиалларда лизинг тўловлари билан боғлик масалаларни ўрганиш,тахлил килиш ва филиал оркали лизинг олувчиларга расмийлаштирилган лизинг объектлари учун хисобланган карздорликни ундиришда амалий ёрдам бериш максадида</t>
  </si>
  <si>
    <t>Курбонов Э.</t>
  </si>
  <si>
    <t>04.05-08.05</t>
  </si>
  <si>
    <t>Сурхондарё ва Кашкадарё</t>
  </si>
  <si>
    <t>13.05-26.05</t>
  </si>
  <si>
    <t>Кашкадарё</t>
  </si>
  <si>
    <t>Филиалд "2026йил май ойдализинг тўловларини ўндиришРЕЖА-ГРАФИГИ"ни бажарилишини таъминлаш,дебитор карздорликни камайтириш,ўндириш бўича ишларни ташкил этиш максадида</t>
  </si>
  <si>
    <t>Ҳисобот йилининг ўтган даври(1 квар)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</si>
</sst>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14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FE2F-F963-44C6-9663-8FE95449B44B}">
  <dimension ref="A2:U25"/>
  <sheetViews>
    <sheetView tabSelected="1" topLeftCell="A19" zoomScaleNormal="100" workbookViewId="0">
      <selection activeCell="S26" sqref="S26"/>
    </sheetView>
  </sheetViews>
  <sheetFormatPr defaultRowHeight="15" x14ac:dyDescent="0.25"/>
  <cols>
    <col min="2" max="2" width="35.42578125" customWidth="1"/>
    <col min="3" max="3" width="20.42578125" customWidth="1"/>
    <col min="4" max="4" width="21.5703125" customWidth="1"/>
    <col min="5" max="5" width="18.85546875" customWidth="1"/>
    <col min="6" max="6" width="12.85546875" customWidth="1"/>
    <col min="7" max="8" width="14.85546875" customWidth="1"/>
    <col min="9" max="9" width="16.85546875" customWidth="1"/>
    <col min="10" max="10" width="13.42578125" customWidth="1"/>
    <col min="11" max="12" width="15" customWidth="1"/>
    <col min="13" max="13" width="17.7109375" customWidth="1"/>
    <col min="14" max="14" width="13" hidden="1" customWidth="1"/>
    <col min="15" max="15" width="15" hidden="1" customWidth="1"/>
    <col min="16" max="16" width="17.42578125" hidden="1" customWidth="1"/>
    <col min="17" max="18" width="0" hidden="1" customWidth="1"/>
    <col min="19" max="19" width="13.7109375" customWidth="1"/>
    <col min="20" max="20" width="13" customWidth="1"/>
    <col min="21" max="21" width="13.42578125" customWidth="1"/>
  </cols>
  <sheetData>
    <row r="2" spans="1:21" x14ac:dyDescent="0.25">
      <c r="J2" s="18" t="s">
        <v>21</v>
      </c>
      <c r="K2" s="18"/>
      <c r="L2" s="18"/>
      <c r="M2" s="18"/>
    </row>
    <row r="4" spans="1:21" ht="18.75" x14ac:dyDescent="0.3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21" ht="18.75" x14ac:dyDescent="0.3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21" ht="18.75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21" x14ac:dyDescent="0.25">
      <c r="M7" t="s">
        <v>29</v>
      </c>
    </row>
    <row r="8" spans="1:21" ht="60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0" t="s">
        <v>6</v>
      </c>
      <c r="F8" s="21" t="s">
        <v>7</v>
      </c>
      <c r="G8" s="21" t="s">
        <v>8</v>
      </c>
      <c r="H8" s="20" t="s">
        <v>9</v>
      </c>
      <c r="I8" s="20"/>
      <c r="J8" s="20"/>
      <c r="K8" s="20"/>
      <c r="L8" s="20"/>
      <c r="M8" s="20"/>
    </row>
    <row r="9" spans="1:21" ht="102.75" customHeight="1" x14ac:dyDescent="0.25">
      <c r="A9" s="20"/>
      <c r="B9" s="20"/>
      <c r="C9" s="20"/>
      <c r="D9" s="20"/>
      <c r="E9" s="20"/>
      <c r="F9" s="21"/>
      <c r="G9" s="21"/>
      <c r="H9" s="11" t="s">
        <v>14</v>
      </c>
      <c r="I9" s="6" t="s">
        <v>15</v>
      </c>
      <c r="J9" s="6" t="s">
        <v>16</v>
      </c>
      <c r="K9" s="6" t="s">
        <v>17</v>
      </c>
      <c r="L9" s="6" t="s">
        <v>18</v>
      </c>
      <c r="M9" s="6" t="s">
        <v>10</v>
      </c>
    </row>
    <row r="10" spans="1:21" s="9" customFormat="1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12</v>
      </c>
    </row>
    <row r="11" spans="1:21" s="9" customFormat="1" ht="90" x14ac:dyDescent="0.25">
      <c r="A11" s="3">
        <v>1</v>
      </c>
      <c r="B11" s="15" t="s">
        <v>31</v>
      </c>
      <c r="C11" s="13" t="s">
        <v>32</v>
      </c>
      <c r="D11" s="14">
        <v>8</v>
      </c>
      <c r="E11" s="13" t="s">
        <v>20</v>
      </c>
      <c r="F11" s="15" t="s">
        <v>11</v>
      </c>
      <c r="G11" s="16">
        <f>H11+I11+J11+K11+L11+M11</f>
        <v>7614.57</v>
      </c>
      <c r="H11" s="16">
        <v>988.8</v>
      </c>
      <c r="I11" s="13">
        <v>2688</v>
      </c>
      <c r="J11" s="13">
        <v>3937.77</v>
      </c>
      <c r="K11" s="13"/>
      <c r="L11" s="13"/>
      <c r="M11" s="13"/>
      <c r="N11" s="8">
        <v>45663</v>
      </c>
      <c r="O11" s="7" t="s">
        <v>25</v>
      </c>
      <c r="P11" s="9" t="s">
        <v>22</v>
      </c>
      <c r="S11" s="12">
        <v>46136</v>
      </c>
      <c r="T11" s="7"/>
      <c r="U11" s="7" t="s">
        <v>33</v>
      </c>
    </row>
    <row r="12" spans="1:21" s="9" customFormat="1" ht="90" x14ac:dyDescent="0.25">
      <c r="A12" s="3">
        <v>2</v>
      </c>
      <c r="B12" s="15" t="s">
        <v>31</v>
      </c>
      <c r="C12" s="15" t="s">
        <v>34</v>
      </c>
      <c r="D12" s="14">
        <v>3</v>
      </c>
      <c r="E12" s="13" t="s">
        <v>20</v>
      </c>
      <c r="F12" s="15" t="s">
        <v>11</v>
      </c>
      <c r="G12" s="16">
        <f>H12+I12+J12+K12+L12+M12</f>
        <v>1520.8</v>
      </c>
      <c r="H12" s="16">
        <v>370.8</v>
      </c>
      <c r="I12" s="13">
        <v>1150</v>
      </c>
      <c r="J12" s="13"/>
      <c r="K12" s="13"/>
      <c r="L12" s="13"/>
      <c r="M12" s="13"/>
      <c r="N12" s="8">
        <v>45670</v>
      </c>
      <c r="O12" s="7" t="s">
        <v>25</v>
      </c>
      <c r="P12" s="9" t="s">
        <v>23</v>
      </c>
      <c r="S12" s="12">
        <v>46142</v>
      </c>
      <c r="T12" s="7" t="s">
        <v>25</v>
      </c>
      <c r="U12" s="7" t="s">
        <v>35</v>
      </c>
    </row>
    <row r="13" spans="1:21" s="9" customFormat="1" ht="96.75" customHeight="1" x14ac:dyDescent="0.25">
      <c r="A13" s="3">
        <v>3</v>
      </c>
      <c r="B13" s="15" t="s">
        <v>31</v>
      </c>
      <c r="C13" s="13" t="s">
        <v>32</v>
      </c>
      <c r="D13" s="14">
        <v>2</v>
      </c>
      <c r="E13" s="13" t="s">
        <v>20</v>
      </c>
      <c r="F13" s="15" t="s">
        <v>11</v>
      </c>
      <c r="G13" s="16">
        <f t="shared" ref="G13:G20" si="0">H13+I13+J13+K13+L13+M13</f>
        <v>1920.8</v>
      </c>
      <c r="H13" s="16">
        <v>247.2</v>
      </c>
      <c r="I13" s="13"/>
      <c r="J13" s="13">
        <v>1673.6</v>
      </c>
      <c r="K13" s="13"/>
      <c r="L13" s="13"/>
      <c r="M13" s="13"/>
      <c r="N13" s="12">
        <v>45679</v>
      </c>
      <c r="O13" s="7" t="s">
        <v>26</v>
      </c>
      <c r="P13" s="7" t="s">
        <v>24</v>
      </c>
      <c r="Q13" s="7"/>
      <c r="R13" s="7"/>
      <c r="S13" s="12">
        <v>46189</v>
      </c>
      <c r="T13" s="7"/>
      <c r="U13" s="7" t="s">
        <v>36</v>
      </c>
    </row>
    <row r="14" spans="1:21" s="9" customFormat="1" ht="135" x14ac:dyDescent="0.25">
      <c r="A14" s="3">
        <v>4</v>
      </c>
      <c r="B14" s="15" t="s">
        <v>30</v>
      </c>
      <c r="C14" s="15" t="s">
        <v>37</v>
      </c>
      <c r="D14" s="14">
        <v>3</v>
      </c>
      <c r="E14" s="13" t="s">
        <v>20</v>
      </c>
      <c r="F14" s="15" t="s">
        <v>11</v>
      </c>
      <c r="G14" s="16">
        <f t="shared" si="0"/>
        <v>370.8</v>
      </c>
      <c r="H14" s="16">
        <v>370.8</v>
      </c>
      <c r="I14" s="13"/>
      <c r="J14" s="13"/>
      <c r="K14" s="13"/>
      <c r="L14" s="13"/>
      <c r="M14" s="13"/>
      <c r="N14" s="12">
        <v>45684</v>
      </c>
      <c r="O14" s="7" t="s">
        <v>25</v>
      </c>
      <c r="P14" s="7" t="s">
        <v>27</v>
      </c>
      <c r="Q14" s="7"/>
      <c r="R14" s="7"/>
      <c r="S14" s="12">
        <v>46202</v>
      </c>
      <c r="T14" s="7" t="s">
        <v>25</v>
      </c>
      <c r="U14" s="7" t="s">
        <v>38</v>
      </c>
    </row>
    <row r="15" spans="1:21" s="9" customFormat="1" ht="93.75" customHeight="1" x14ac:dyDescent="0.25">
      <c r="A15" s="3">
        <v>5</v>
      </c>
      <c r="B15" s="15" t="s">
        <v>31</v>
      </c>
      <c r="C15" s="15" t="s">
        <v>40</v>
      </c>
      <c r="D15" s="14">
        <v>2</v>
      </c>
      <c r="E15" s="13" t="s">
        <v>20</v>
      </c>
      <c r="F15" s="15" t="s">
        <v>11</v>
      </c>
      <c r="G15" s="16">
        <f t="shared" si="0"/>
        <v>1647.2</v>
      </c>
      <c r="H15" s="16">
        <v>247.2</v>
      </c>
      <c r="I15" s="13">
        <v>1400</v>
      </c>
      <c r="J15" s="13"/>
      <c r="K15" s="13"/>
      <c r="L15" s="13"/>
      <c r="M15" s="13"/>
      <c r="N15" s="12"/>
      <c r="O15" s="7"/>
      <c r="P15" s="7"/>
      <c r="Q15" s="7"/>
      <c r="R15" s="7"/>
      <c r="S15" s="12">
        <v>46202</v>
      </c>
      <c r="T15" s="7" t="s">
        <v>25</v>
      </c>
      <c r="U15" s="7" t="s">
        <v>39</v>
      </c>
    </row>
    <row r="16" spans="1:21" s="9" customFormat="1" ht="70.5" customHeight="1" x14ac:dyDescent="0.25">
      <c r="A16" s="3">
        <v>6</v>
      </c>
      <c r="B16" s="2" t="s">
        <v>42</v>
      </c>
      <c r="C16" s="15" t="s">
        <v>41</v>
      </c>
      <c r="D16" s="14">
        <v>2</v>
      </c>
      <c r="E16" s="13" t="s">
        <v>19</v>
      </c>
      <c r="F16" s="15" t="s">
        <v>11</v>
      </c>
      <c r="G16" s="16">
        <f t="shared" si="0"/>
        <v>1949.2</v>
      </c>
      <c r="H16" s="16">
        <v>247.2</v>
      </c>
      <c r="I16" s="13">
        <v>300</v>
      </c>
      <c r="J16" s="13">
        <v>1402</v>
      </c>
      <c r="K16" s="13"/>
      <c r="L16" s="13"/>
      <c r="M16" s="13"/>
      <c r="N16" s="12">
        <v>45691</v>
      </c>
      <c r="O16" s="7" t="s">
        <v>25</v>
      </c>
      <c r="P16" s="7" t="s">
        <v>28</v>
      </c>
      <c r="Q16" s="7"/>
      <c r="R16" s="7"/>
      <c r="S16" s="12">
        <v>46113</v>
      </c>
      <c r="T16" s="7"/>
      <c r="U16" s="7" t="s">
        <v>43</v>
      </c>
    </row>
    <row r="17" spans="1:21" s="9" customFormat="1" ht="95.25" customHeight="1" x14ac:dyDescent="0.25">
      <c r="A17" s="3">
        <v>7</v>
      </c>
      <c r="B17" s="15" t="s">
        <v>45</v>
      </c>
      <c r="C17" s="13" t="s">
        <v>32</v>
      </c>
      <c r="D17" s="14">
        <v>10</v>
      </c>
      <c r="E17" s="13" t="s">
        <v>19</v>
      </c>
      <c r="F17" s="15" t="s">
        <v>11</v>
      </c>
      <c r="G17" s="16">
        <f t="shared" si="0"/>
        <v>7466.8410000000003</v>
      </c>
      <c r="H17" s="16">
        <v>1236</v>
      </c>
      <c r="I17" s="13">
        <v>5000</v>
      </c>
      <c r="J17" s="13">
        <f>476.272+754.569</f>
        <v>1230.8409999999999</v>
      </c>
      <c r="K17" s="13"/>
      <c r="L17" s="13"/>
      <c r="M17" s="13"/>
      <c r="N17" s="12">
        <v>45692</v>
      </c>
      <c r="O17" s="7" t="s">
        <v>26</v>
      </c>
      <c r="P17" s="12">
        <v>45690</v>
      </c>
      <c r="Q17" s="7"/>
      <c r="R17" s="7"/>
      <c r="S17" s="12">
        <v>46132</v>
      </c>
      <c r="T17" s="7"/>
      <c r="U17" s="7" t="s">
        <v>44</v>
      </c>
    </row>
    <row r="18" spans="1:21" s="9" customFormat="1" ht="129.75" customHeight="1" x14ac:dyDescent="0.25">
      <c r="A18" s="3">
        <v>8</v>
      </c>
      <c r="B18" s="15" t="s">
        <v>47</v>
      </c>
      <c r="C18" s="15" t="s">
        <v>34</v>
      </c>
      <c r="D18" s="14">
        <v>11</v>
      </c>
      <c r="E18" s="13" t="s">
        <v>19</v>
      </c>
      <c r="F18" s="15" t="s">
        <v>11</v>
      </c>
      <c r="G18" s="16">
        <f t="shared" si="0"/>
        <v>5608.06</v>
      </c>
      <c r="H18" s="16">
        <v>1359.6</v>
      </c>
      <c r="I18" s="13">
        <f>1350+1200+1350</f>
        <v>3900</v>
      </c>
      <c r="J18" s="13">
        <v>348.46</v>
      </c>
      <c r="K18" s="13"/>
      <c r="L18" s="13"/>
      <c r="M18" s="13"/>
      <c r="N18" s="12"/>
      <c r="O18" s="7"/>
      <c r="P18" s="12"/>
      <c r="Q18" s="7"/>
      <c r="R18" s="7"/>
      <c r="S18" s="12">
        <v>46146</v>
      </c>
      <c r="T18" s="7"/>
      <c r="U18" s="7" t="s">
        <v>46</v>
      </c>
    </row>
    <row r="19" spans="1:21" s="9" customFormat="1" ht="127.5" customHeight="1" x14ac:dyDescent="0.25">
      <c r="A19" s="3">
        <v>9</v>
      </c>
      <c r="B19" s="15" t="s">
        <v>47</v>
      </c>
      <c r="C19" s="15" t="s">
        <v>50</v>
      </c>
      <c r="D19" s="14">
        <v>5</v>
      </c>
      <c r="E19" s="13" t="s">
        <v>19</v>
      </c>
      <c r="F19" s="15" t="s">
        <v>11</v>
      </c>
      <c r="G19" s="16">
        <f t="shared" si="0"/>
        <v>3886.5410000000002</v>
      </c>
      <c r="H19" s="16">
        <v>618</v>
      </c>
      <c r="I19" s="13">
        <f>900+1200</f>
        <v>2100</v>
      </c>
      <c r="J19" s="13">
        <f>151+1017.541</f>
        <v>1168.5410000000002</v>
      </c>
      <c r="K19" s="13"/>
      <c r="L19" s="13"/>
      <c r="M19" s="13"/>
      <c r="N19" s="12"/>
      <c r="O19" s="7"/>
      <c r="P19" s="12"/>
      <c r="Q19" s="7"/>
      <c r="R19" s="7"/>
      <c r="S19" s="12">
        <v>46154</v>
      </c>
      <c r="T19" s="7"/>
      <c r="U19" s="7" t="s">
        <v>49</v>
      </c>
    </row>
    <row r="20" spans="1:21" s="9" customFormat="1" ht="95.25" customHeight="1" x14ac:dyDescent="0.25">
      <c r="A20" s="3">
        <v>10</v>
      </c>
      <c r="B20" s="15" t="s">
        <v>53</v>
      </c>
      <c r="C20" s="13" t="s">
        <v>52</v>
      </c>
      <c r="D20" s="14">
        <v>14</v>
      </c>
      <c r="E20" s="13" t="s">
        <v>19</v>
      </c>
      <c r="F20" s="15" t="s">
        <v>11</v>
      </c>
      <c r="G20" s="16">
        <f t="shared" si="0"/>
        <v>10967.108</v>
      </c>
      <c r="H20" s="16">
        <v>1730.4</v>
      </c>
      <c r="I20" s="13">
        <v>8400</v>
      </c>
      <c r="J20" s="13">
        <f>179.22+657.488</f>
        <v>836.70800000000008</v>
      </c>
      <c r="K20" s="13"/>
      <c r="L20" s="13"/>
      <c r="M20" s="13"/>
      <c r="N20" s="12"/>
      <c r="O20" s="7"/>
      <c r="P20" s="12"/>
      <c r="Q20" s="7"/>
      <c r="R20" s="7"/>
      <c r="S20" s="12">
        <v>46168</v>
      </c>
      <c r="T20" s="7"/>
      <c r="U20" s="7" t="s">
        <v>51</v>
      </c>
    </row>
    <row r="21" spans="1:21" s="9" customFormat="1" ht="130.5" customHeight="1" x14ac:dyDescent="0.25">
      <c r="A21" s="3">
        <v>11</v>
      </c>
      <c r="B21" s="15" t="s">
        <v>47</v>
      </c>
      <c r="C21" s="15" t="s">
        <v>34</v>
      </c>
      <c r="D21" s="14">
        <v>11</v>
      </c>
      <c r="E21" s="13" t="s">
        <v>48</v>
      </c>
      <c r="F21" s="15" t="s">
        <v>11</v>
      </c>
      <c r="G21" s="16">
        <f t="shared" ref="G21:G22" si="1">H21+I21+J21+K21+L21+M21</f>
        <v>5608.06</v>
      </c>
      <c r="H21" s="16">
        <v>1359.6</v>
      </c>
      <c r="I21" s="13">
        <f>1350+1200+1350</f>
        <v>3900</v>
      </c>
      <c r="J21" s="13">
        <v>348.46</v>
      </c>
      <c r="K21" s="13"/>
      <c r="L21" s="13"/>
      <c r="M21" s="13"/>
      <c r="N21" s="12"/>
      <c r="O21" s="7"/>
      <c r="P21" s="12"/>
      <c r="Q21" s="7"/>
      <c r="R21" s="7"/>
      <c r="S21" s="12">
        <v>46146</v>
      </c>
      <c r="T21" s="7"/>
      <c r="U21" s="7" t="s">
        <v>46</v>
      </c>
    </row>
    <row r="22" spans="1:21" s="9" customFormat="1" ht="128.25" customHeight="1" x14ac:dyDescent="0.25">
      <c r="A22" s="3">
        <v>12</v>
      </c>
      <c r="B22" s="15" t="s">
        <v>47</v>
      </c>
      <c r="C22" s="15" t="s">
        <v>50</v>
      </c>
      <c r="D22" s="14">
        <v>5</v>
      </c>
      <c r="E22" s="13" t="s">
        <v>48</v>
      </c>
      <c r="F22" s="15" t="s">
        <v>11</v>
      </c>
      <c r="G22" s="16">
        <f t="shared" si="1"/>
        <v>4164.5410000000002</v>
      </c>
      <c r="H22" s="16">
        <v>618</v>
      </c>
      <c r="I22" s="13">
        <f>900+1200</f>
        <v>2100</v>
      </c>
      <c r="J22" s="13">
        <f>429+1017.541</f>
        <v>1446.5410000000002</v>
      </c>
      <c r="K22" s="13"/>
      <c r="L22" s="13"/>
      <c r="M22" s="13"/>
      <c r="N22" s="12"/>
      <c r="O22" s="7"/>
      <c r="P22" s="12"/>
      <c r="Q22" s="7"/>
      <c r="R22" s="7"/>
      <c r="S22" s="12">
        <v>46154</v>
      </c>
      <c r="T22" s="7"/>
      <c r="U22" s="7" t="s">
        <v>49</v>
      </c>
    </row>
    <row r="23" spans="1:21" ht="29.25" customHeight="1" x14ac:dyDescent="0.25">
      <c r="A23" s="4"/>
      <c r="B23" s="17" t="s">
        <v>12</v>
      </c>
      <c r="C23" s="17"/>
      <c r="D23" s="17"/>
      <c r="E23" s="17"/>
      <c r="F23" s="17"/>
      <c r="G23" s="5">
        <f>SUM(G11:G22)</f>
        <v>52724.520999999993</v>
      </c>
      <c r="H23" s="5">
        <f>SUM(H11:H22)</f>
        <v>9393.6</v>
      </c>
      <c r="I23" s="5">
        <f t="shared" ref="I23:M23" si="2">SUM(I11:I22)</f>
        <v>30938</v>
      </c>
      <c r="J23" s="5">
        <f t="shared" si="2"/>
        <v>12392.920999999998</v>
      </c>
      <c r="K23" s="5">
        <f t="shared" si="2"/>
        <v>0</v>
      </c>
      <c r="L23" s="5">
        <f t="shared" si="2"/>
        <v>0</v>
      </c>
      <c r="M23" s="5">
        <f t="shared" si="2"/>
        <v>0</v>
      </c>
    </row>
    <row r="24" spans="1:21" ht="26.25" customHeight="1" x14ac:dyDescent="0.25">
      <c r="A24" s="4"/>
      <c r="B24" s="17" t="s">
        <v>54</v>
      </c>
      <c r="C24" s="17"/>
      <c r="D24" s="17"/>
      <c r="E24" s="17"/>
      <c r="F24" s="17"/>
      <c r="G24" s="5">
        <v>14173.902000000002</v>
      </c>
      <c r="H24" s="5">
        <v>2101.2000000000003</v>
      </c>
      <c r="I24" s="5">
        <v>6228.3519999999999</v>
      </c>
      <c r="J24" s="5">
        <v>5844.35</v>
      </c>
      <c r="K24" s="5">
        <v>0</v>
      </c>
      <c r="L24" s="5">
        <v>0</v>
      </c>
      <c r="M24" s="4">
        <v>0</v>
      </c>
    </row>
    <row r="25" spans="1:21" ht="26.25" customHeight="1" x14ac:dyDescent="0.25">
      <c r="A25" s="4"/>
      <c r="B25" s="17" t="s">
        <v>13</v>
      </c>
      <c r="C25" s="17"/>
      <c r="D25" s="17"/>
      <c r="E25" s="17"/>
      <c r="F25" s="17"/>
      <c r="G25" s="5">
        <f>G23+G24</f>
        <v>66898.422999999995</v>
      </c>
      <c r="H25" s="5">
        <f t="shared" ref="H25:M25" si="3">H23+H24</f>
        <v>11494.800000000001</v>
      </c>
      <c r="I25" s="5">
        <f t="shared" si="3"/>
        <v>37166.351999999999</v>
      </c>
      <c r="J25" s="5">
        <f t="shared" si="3"/>
        <v>18237.271000000001</v>
      </c>
      <c r="K25" s="5">
        <f t="shared" si="3"/>
        <v>0</v>
      </c>
      <c r="L25" s="5">
        <f t="shared" si="3"/>
        <v>0</v>
      </c>
      <c r="M25" s="5">
        <f t="shared" si="3"/>
        <v>0</v>
      </c>
    </row>
  </sheetData>
  <mergeCells count="14">
    <mergeCell ref="H8:M8"/>
    <mergeCell ref="B23:F23"/>
    <mergeCell ref="B24:F24"/>
    <mergeCell ref="B25:F25"/>
    <mergeCell ref="J2:M2"/>
    <mergeCell ref="A4:M4"/>
    <mergeCell ref="A5:M5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5-илова 2кв</vt:lpstr>
      <vt:lpstr>'5-илова 2кв'!_Hlk109510007</vt:lpstr>
      <vt:lpstr>'5-илова 2кв'!Область_печати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2026-07-14T13:10:09Z</dcterms:modified>
</cp:coreProperties>
</file>